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lash" sheetId="1" r:id="rId1"/>
    <sheet name="condensate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Steve Ashby</author>
  </authors>
  <commentList>
    <comment ref="G17" authorId="0">
      <text>
        <r>
          <rPr>
            <b/>
            <sz val="8"/>
            <rFont val="Tahoma"/>
            <family val="0"/>
          </rPr>
          <t>Assumes 100% recovery of all flash</t>
        </r>
      </text>
    </comment>
    <comment ref="G10" authorId="0">
      <text>
        <r>
          <rPr>
            <b/>
            <sz val="8"/>
            <rFont val="Tahoma"/>
            <family val="0"/>
          </rPr>
          <t>Enter as decimal
Example:
9% flash enter as .09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C20" authorId="0">
      <text>
        <r>
          <rPr>
            <sz val="8"/>
            <rFont val="Tahoma"/>
            <family val="0"/>
          </rPr>
          <t>Does not include labor and materials to complete installation</t>
        </r>
      </text>
    </comment>
  </commentList>
</comments>
</file>

<file path=xl/sharedStrings.xml><?xml version="1.0" encoding="utf-8"?>
<sst xmlns="http://schemas.openxmlformats.org/spreadsheetml/2006/main" count="84" uniqueCount="60">
  <si>
    <t>Flash Steam Savings Analysis</t>
  </si>
  <si>
    <t xml:space="preserve">A. </t>
  </si>
  <si>
    <t>Condensate Load</t>
  </si>
  <si>
    <t xml:space="preserve">B. </t>
  </si>
  <si>
    <t>Annual hours of operation</t>
  </si>
  <si>
    <t>C.</t>
  </si>
  <si>
    <t>Steam Cost</t>
  </si>
  <si>
    <t>D.</t>
  </si>
  <si>
    <t>E.</t>
  </si>
  <si>
    <t>Flash steam produced:</t>
  </si>
  <si>
    <t>D x A = Flash steam produced</t>
  </si>
  <si>
    <t>Part II:</t>
  </si>
  <si>
    <t xml:space="preserve">Part I: </t>
  </si>
  <si>
    <t>Determining the amount of flash steam produced</t>
  </si>
  <si>
    <t>Determining the Dollar Value of the flash steam</t>
  </si>
  <si>
    <t>F.</t>
  </si>
  <si>
    <t>lbs/hr</t>
  </si>
  <si>
    <t>hours</t>
  </si>
  <si>
    <t>/1000 lbs produced</t>
  </si>
  <si>
    <t>E x B x C</t>
  </si>
  <si>
    <t xml:space="preserve">Flash Steam Savings = </t>
  </si>
  <si>
    <t>Annual potential flash steam savings</t>
  </si>
  <si>
    <t>Flash Steam percentage from chart below</t>
  </si>
  <si>
    <t>Condensate Savings Analysis</t>
  </si>
  <si>
    <t>*</t>
  </si>
  <si>
    <t>lb/hr</t>
  </si>
  <si>
    <t>Annual Hours of Operation</t>
  </si>
  <si>
    <t>hrs.</t>
  </si>
  <si>
    <t>Total Water Costs</t>
  </si>
  <si>
    <t xml:space="preserve">     c1. Untreated water and sewage</t>
  </si>
  <si>
    <t>$/gal</t>
  </si>
  <si>
    <t xml:space="preserve">     c2. Water treatment chemicals</t>
  </si>
  <si>
    <t xml:space="preserve">Total </t>
  </si>
  <si>
    <t>Make-up water preheating requirements</t>
  </si>
  <si>
    <t xml:space="preserve">     d1. Condensate return temperature</t>
  </si>
  <si>
    <t>F</t>
  </si>
  <si>
    <t xml:space="preserve">     d2. Make-up water temperature</t>
  </si>
  <si>
    <t>Total</t>
  </si>
  <si>
    <t>btu/lb</t>
  </si>
  <si>
    <t>$/1000lb</t>
  </si>
  <si>
    <t>Savings in water costs</t>
  </si>
  <si>
    <t>$/yr</t>
  </si>
  <si>
    <t xml:space="preserve">Savings for preheating make-up water </t>
  </si>
  <si>
    <t>Cost of steam to run Armstrong Pump Trap</t>
  </si>
  <si>
    <t>Total annual savings</t>
  </si>
  <si>
    <t>Payback period</t>
  </si>
  <si>
    <t>yrs.</t>
  </si>
  <si>
    <t>Equipment cost</t>
  </si>
  <si>
    <t>Alternative Savings: Less than 100% condensate return</t>
  </si>
  <si>
    <t>Annual Savings</t>
  </si>
  <si>
    <t xml:space="preserve">                 Payback Period</t>
  </si>
  <si>
    <t>90% return</t>
  </si>
  <si>
    <t>80% return</t>
  </si>
  <si>
    <t>75% return</t>
  </si>
  <si>
    <t>70% return</t>
  </si>
  <si>
    <t>60% return</t>
  </si>
  <si>
    <t>50% return</t>
  </si>
  <si>
    <t>40% return</t>
  </si>
  <si>
    <t>30% return</t>
  </si>
  <si>
    <t>25% return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</si>
</sst>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b/>
      <sz val="14"/>
      <color indexed="9"/>
      <name val="Arial"/>
      <family val="0"/>
    </font>
    <font>
      <sz val="14"/>
      <name val="Arial"/>
      <family val="2"/>
    </font>
    <font>
      <b/>
      <i/>
      <sz val="16"/>
      <name val="Arial"/>
      <family val="2"/>
    </font>
    <font>
      <b/>
      <sz val="14"/>
      <color indexed="1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b/>
      <sz val="10"/>
      <color indexed="9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4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/>
    </xf>
    <xf numFmtId="3" fontId="10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53050" y="4371975"/>
          <a:ext cx="6096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53050" y="4114800"/>
          <a:ext cx="6096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114800"/>
          <a:ext cx="3886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4371975"/>
          <a:ext cx="3886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4886325"/>
          <a:ext cx="3886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353050" y="4886325"/>
          <a:ext cx="6096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2066925</xdr:colOff>
      <xdr:row>21</xdr:row>
      <xdr:rowOff>104775</xdr:rowOff>
    </xdr:from>
    <xdr:to>
      <xdr:col>0</xdr:col>
      <xdr:colOff>3533775</xdr:colOff>
      <xdr:row>24</xdr:row>
      <xdr:rowOff>9525</xdr:rowOff>
    </xdr:to>
    <xdr:sp>
      <xdr:nvSpPr>
        <xdr:cNvPr id="7" name="Text 7"/>
        <xdr:cNvSpPr txBox="1">
          <a:spLocks noChangeArrowheads="1"/>
        </xdr:cNvSpPr>
      </xdr:nvSpPr>
      <xdr:spPr>
        <a:xfrm>
          <a:off x="2066925" y="5505450"/>
          <a:ext cx="1466850" cy="4857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next to a field indicates required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0" sqref="B30"/>
    </sheetView>
  </sheetViews>
  <sheetFormatPr defaultColWidth="9.140625" defaultRowHeight="12.75"/>
  <cols>
    <col min="1" max="1" width="10.7109375" style="1" customWidth="1"/>
    <col min="2" max="16384" width="9.140625" style="1" customWidth="1"/>
  </cols>
  <sheetData>
    <row r="1" spans="1:9" ht="1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12.75"/>
    <row r="3" ht="12.75"/>
    <row r="4" ht="12.75"/>
    <row r="5" spans="1:2" ht="12.75">
      <c r="A5" s="1" t="s">
        <v>12</v>
      </c>
      <c r="B5" s="1" t="s">
        <v>13</v>
      </c>
    </row>
    <row r="6" ht="12.75"/>
    <row r="7" spans="1:8" ht="12.75">
      <c r="A7" s="1" t="s">
        <v>1</v>
      </c>
      <c r="B7" s="1" t="s">
        <v>2</v>
      </c>
      <c r="G7" s="2">
        <v>1000</v>
      </c>
      <c r="H7" s="1" t="s">
        <v>16</v>
      </c>
    </row>
    <row r="8" spans="1:8" ht="12.75">
      <c r="A8" s="1" t="s">
        <v>3</v>
      </c>
      <c r="B8" s="1" t="s">
        <v>4</v>
      </c>
      <c r="G8" s="3">
        <v>3470</v>
      </c>
      <c r="H8" s="1" t="s">
        <v>17</v>
      </c>
    </row>
    <row r="9" spans="1:8" ht="12.75">
      <c r="A9" s="1" t="s">
        <v>5</v>
      </c>
      <c r="B9" s="1" t="s">
        <v>6</v>
      </c>
      <c r="G9" s="3">
        <v>5</v>
      </c>
      <c r="H9" s="1" t="s">
        <v>18</v>
      </c>
    </row>
    <row r="10" spans="1:7" ht="12.75">
      <c r="A10" s="1" t="s">
        <v>7</v>
      </c>
      <c r="B10" s="1" t="s">
        <v>22</v>
      </c>
      <c r="G10" s="6">
        <v>0.07</v>
      </c>
    </row>
    <row r="11" spans="1:8" ht="12.75">
      <c r="A11" s="1" t="s">
        <v>8</v>
      </c>
      <c r="B11" s="1" t="s">
        <v>9</v>
      </c>
      <c r="G11" s="3">
        <f>G10*G7</f>
        <v>70</v>
      </c>
      <c r="H11" s="1" t="s">
        <v>16</v>
      </c>
    </row>
    <row r="12" ht="12.75">
      <c r="B12" s="1" t="s">
        <v>10</v>
      </c>
    </row>
    <row r="13" ht="12.75"/>
    <row r="14" ht="12.75"/>
    <row r="15" spans="1:2" ht="12.75">
      <c r="A15" s="1" t="s">
        <v>11</v>
      </c>
      <c r="B15" s="1" t="s">
        <v>14</v>
      </c>
    </row>
    <row r="16" ht="12.75"/>
    <row r="17" spans="1:7" ht="12.75">
      <c r="A17" s="1" t="s">
        <v>15</v>
      </c>
      <c r="B17" s="1" t="s">
        <v>21</v>
      </c>
      <c r="G17" s="2">
        <f>(G11*G8*G9)/1000</f>
        <v>1214.5</v>
      </c>
    </row>
    <row r="18" ht="12.75"/>
    <row r="19" spans="2:4" ht="12.75">
      <c r="B19" s="5" t="s">
        <v>20</v>
      </c>
      <c r="D19" s="2" t="s">
        <v>19</v>
      </c>
    </row>
    <row r="20" ht="12.75">
      <c r="D20" s="4">
        <v>1000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58.28125" style="8" customWidth="1"/>
    <col min="2" max="2" width="22.00390625" style="10" customWidth="1"/>
    <col min="3" max="3" width="9.140625" style="19" customWidth="1"/>
    <col min="4" max="4" width="12.28125" style="19" customWidth="1"/>
    <col min="5" max="16384" width="9.140625" style="8" customWidth="1"/>
  </cols>
  <sheetData>
    <row r="1" spans="1:5" ht="20.25" customHeight="1">
      <c r="A1" s="7" t="s">
        <v>23</v>
      </c>
      <c r="B1" s="7"/>
      <c r="C1" s="7"/>
      <c r="D1" s="7"/>
      <c r="E1" s="7"/>
    </row>
    <row r="2" ht="20.25"/>
    <row r="3" spans="1:4" ht="20.25">
      <c r="A3" s="9" t="s">
        <v>2</v>
      </c>
      <c r="B3" s="10" t="s">
        <v>24</v>
      </c>
      <c r="C3" s="11">
        <v>1000</v>
      </c>
      <c r="D3" s="12" t="s">
        <v>25</v>
      </c>
    </row>
    <row r="4" spans="1:4" ht="20.25">
      <c r="A4" s="9" t="s">
        <v>26</v>
      </c>
      <c r="B4" s="10" t="s">
        <v>24</v>
      </c>
      <c r="C4" s="11">
        <v>3470</v>
      </c>
      <c r="D4" s="12" t="s">
        <v>27</v>
      </c>
    </row>
    <row r="5" spans="1:4" ht="20.25">
      <c r="A5" s="9" t="s">
        <v>28</v>
      </c>
      <c r="C5" s="11"/>
      <c r="D5" s="12"/>
    </row>
    <row r="6" spans="1:4" ht="20.25">
      <c r="A6" s="13" t="s">
        <v>29</v>
      </c>
      <c r="B6" s="10" t="s">
        <v>24</v>
      </c>
      <c r="C6" s="11">
        <v>0.002</v>
      </c>
      <c r="D6" s="12" t="s">
        <v>30</v>
      </c>
    </row>
    <row r="7" spans="1:4" ht="20.25">
      <c r="A7" s="13" t="s">
        <v>31</v>
      </c>
      <c r="B7" s="10" t="s">
        <v>24</v>
      </c>
      <c r="C7" s="11">
        <v>0.003</v>
      </c>
      <c r="D7" s="12" t="s">
        <v>30</v>
      </c>
    </row>
    <row r="8" spans="1:4" ht="20.25">
      <c r="A8" s="9" t="s">
        <v>32</v>
      </c>
      <c r="C8" s="14">
        <f>SUM(C6+C7)</f>
        <v>0.005</v>
      </c>
      <c r="D8" s="12" t="s">
        <v>30</v>
      </c>
    </row>
    <row r="9" spans="1:4" ht="20.25">
      <c r="A9" s="9" t="s">
        <v>33</v>
      </c>
      <c r="C9" s="11"/>
      <c r="D9" s="12"/>
    </row>
    <row r="10" spans="1:4" ht="20.25">
      <c r="A10" s="13" t="s">
        <v>34</v>
      </c>
      <c r="B10" s="10" t="s">
        <v>24</v>
      </c>
      <c r="C10" s="11">
        <v>160</v>
      </c>
      <c r="D10" s="12" t="s">
        <v>35</v>
      </c>
    </row>
    <row r="11" spans="1:4" ht="20.25">
      <c r="A11" s="13" t="s">
        <v>36</v>
      </c>
      <c r="B11" s="10" t="s">
        <v>24</v>
      </c>
      <c r="C11" s="11">
        <v>60</v>
      </c>
      <c r="D11" s="12" t="s">
        <v>35</v>
      </c>
    </row>
    <row r="12" spans="1:4" ht="20.25">
      <c r="A12" s="9" t="s">
        <v>37</v>
      </c>
      <c r="C12" s="11">
        <f>SUM(C10-C11)</f>
        <v>100</v>
      </c>
      <c r="D12" s="12" t="s">
        <v>38</v>
      </c>
    </row>
    <row r="13" spans="1:4" ht="20.25">
      <c r="A13" s="9" t="s">
        <v>6</v>
      </c>
      <c r="C13" s="11">
        <v>5</v>
      </c>
      <c r="D13" s="12" t="s">
        <v>39</v>
      </c>
    </row>
    <row r="14" spans="1:4" ht="20.25">
      <c r="A14" s="9" t="s">
        <v>40</v>
      </c>
      <c r="C14" s="11">
        <f>SUM(C3*C4*C8)/8.34</f>
        <v>2080.335731414868</v>
      </c>
      <c r="D14" s="12" t="s">
        <v>41</v>
      </c>
    </row>
    <row r="15" spans="1:4" ht="20.25">
      <c r="A15" s="9" t="s">
        <v>42</v>
      </c>
      <c r="C15" s="11">
        <f>SUM(C3*C4*C12*C13)/(1000*1000)</f>
        <v>1735</v>
      </c>
      <c r="D15" s="12" t="s">
        <v>41</v>
      </c>
    </row>
    <row r="16" spans="1:4" ht="20.25">
      <c r="A16" s="9" t="s">
        <v>43</v>
      </c>
      <c r="C16" s="11">
        <f>SUM((3*C3)*(C4)*(C13))/(1000*1000)</f>
        <v>52.05</v>
      </c>
      <c r="D16" s="12" t="s">
        <v>41</v>
      </c>
    </row>
    <row r="17" spans="1:4" ht="20.25">
      <c r="A17" s="15" t="s">
        <v>44</v>
      </c>
      <c r="C17" s="16">
        <f>SUM(C14+C15)-C16</f>
        <v>3763.2857314148678</v>
      </c>
      <c r="D17" s="12" t="s">
        <v>41</v>
      </c>
    </row>
    <row r="18" spans="1:4" ht="20.25">
      <c r="A18" s="15" t="s">
        <v>45</v>
      </c>
      <c r="C18" s="17">
        <f>SUM(C20/C17)</f>
        <v>1.3453668845114464</v>
      </c>
      <c r="D18" s="12" t="s">
        <v>46</v>
      </c>
    </row>
    <row r="19" ht="20.25"/>
    <row r="20" spans="1:3" ht="20.25">
      <c r="A20" s="18" t="s">
        <v>47</v>
      </c>
      <c r="B20" s="10" t="s">
        <v>24</v>
      </c>
      <c r="C20" s="18">
        <v>5063</v>
      </c>
    </row>
    <row r="21" ht="20.25"/>
    <row r="22" ht="20.25"/>
    <row r="26" ht="20.25">
      <c r="A26" s="20" t="s">
        <v>48</v>
      </c>
    </row>
    <row r="27" spans="2:4" ht="18">
      <c r="B27" s="21" t="s">
        <v>49</v>
      </c>
      <c r="C27" s="21" t="s">
        <v>50</v>
      </c>
      <c r="D27" s="8"/>
    </row>
    <row r="28" spans="1:4" ht="20.25">
      <c r="A28" s="22" t="s">
        <v>51</v>
      </c>
      <c r="B28" s="23">
        <f>SUM(C17*0.9)</f>
        <v>3386.957158273381</v>
      </c>
      <c r="C28" s="24">
        <f>C20/B28</f>
        <v>1.494852093901607</v>
      </c>
      <c r="D28" s="25" t="s">
        <v>46</v>
      </c>
    </row>
    <row r="29" spans="1:4" ht="20.25">
      <c r="A29" s="22" t="s">
        <v>52</v>
      </c>
      <c r="B29" s="26">
        <f>C17*0.8</f>
        <v>3010.6285851318944</v>
      </c>
      <c r="C29" s="24">
        <f>C20/B29</f>
        <v>1.6817086056393078</v>
      </c>
      <c r="D29" s="25" t="s">
        <v>46</v>
      </c>
    </row>
    <row r="30" spans="1:4" ht="20.25">
      <c r="A30" s="22" t="s">
        <v>53</v>
      </c>
      <c r="B30" s="26">
        <f>C17*0.75</f>
        <v>2822.464298561151</v>
      </c>
      <c r="C30" s="24">
        <f>C20/B30</f>
        <v>1.7938225126819283</v>
      </c>
      <c r="D30" s="25" t="s">
        <v>46</v>
      </c>
    </row>
    <row r="31" spans="1:4" ht="20.25">
      <c r="A31" s="22" t="s">
        <v>54</v>
      </c>
      <c r="B31" s="26">
        <f>C17*0.7</f>
        <v>2634.3000119904073</v>
      </c>
      <c r="C31" s="24">
        <f>C20/B31</f>
        <v>1.9219526921592092</v>
      </c>
      <c r="D31" s="25" t="s">
        <v>46</v>
      </c>
    </row>
    <row r="32" spans="1:4" ht="20.25">
      <c r="A32" s="22" t="s">
        <v>55</v>
      </c>
      <c r="B32" s="26">
        <f>C17*0.6</f>
        <v>2257.9714388489206</v>
      </c>
      <c r="C32" s="24">
        <f>C20/B32</f>
        <v>2.2422781408524104</v>
      </c>
      <c r="D32" s="25" t="s">
        <v>46</v>
      </c>
    </row>
    <row r="33" spans="1:4" ht="20.25">
      <c r="A33" s="22" t="s">
        <v>56</v>
      </c>
      <c r="B33" s="26">
        <f>C17*0.5</f>
        <v>1881.6428657074339</v>
      </c>
      <c r="C33" s="24">
        <f>C20/B33</f>
        <v>2.6907337690228927</v>
      </c>
      <c r="D33" s="25" t="s">
        <v>46</v>
      </c>
    </row>
    <row r="34" spans="1:4" ht="20.25">
      <c r="A34" s="22" t="s">
        <v>57</v>
      </c>
      <c r="B34" s="26">
        <f>C17*0.4</f>
        <v>1505.3142925659472</v>
      </c>
      <c r="C34" s="24">
        <f>C20/B34</f>
        <v>3.3634172112786156</v>
      </c>
      <c r="D34" s="25" t="s">
        <v>46</v>
      </c>
    </row>
    <row r="35" spans="1:4" ht="20.25">
      <c r="A35" s="22" t="s">
        <v>58</v>
      </c>
      <c r="B35" s="26">
        <f>C17*0.3</f>
        <v>1128.9857194244603</v>
      </c>
      <c r="C35" s="24">
        <f>C20/B35</f>
        <v>4.484556281704821</v>
      </c>
      <c r="D35" s="25" t="s">
        <v>46</v>
      </c>
    </row>
    <row r="36" spans="1:4" ht="20.25">
      <c r="A36" s="22" t="s">
        <v>59</v>
      </c>
      <c r="B36" s="26">
        <f>C17*0.25</f>
        <v>940.8214328537169</v>
      </c>
      <c r="C36" s="24">
        <f>C20/B36</f>
        <v>5.3814675380457855</v>
      </c>
      <c r="D36" s="25" t="s">
        <v>46</v>
      </c>
    </row>
  </sheetData>
  <printOptions/>
  <pageMargins left="0.75" right="0.75" top="1" bottom="1" header="0.5" footer="0.5"/>
  <pageSetup fitToHeight="1" fitToWidth="1" horizontalDpi="300" verticalDpi="300" orientation="portrait" scale="82" r:id="rId4"/>
  <headerFooter alignWithMargins="0">
    <oddHeader>&amp;Ccondensate savings analysis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Intl,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Ashby</dc:creator>
  <cp:keywords/>
  <dc:description/>
  <cp:lastModifiedBy>Pam Blasius</cp:lastModifiedBy>
  <cp:lastPrinted>2004-02-03T01:11:17Z</cp:lastPrinted>
  <dcterms:created xsi:type="dcterms:W3CDTF">2003-11-20T21:43:06Z</dcterms:created>
  <dcterms:modified xsi:type="dcterms:W3CDTF">2004-12-02T19:08:46Z</dcterms:modified>
  <cp:category/>
  <cp:version/>
  <cp:contentType/>
  <cp:contentStatus/>
</cp:coreProperties>
</file>